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obanova\Downloads\"/>
    </mc:Choice>
  </mc:AlternateContent>
  <xr:revisionPtr revIDLastSave="0" documentId="13_ncr:1_{7BFF6CC1-FCED-4905-AA56-FE2E6B828E6E}" xr6:coauthVersionLast="37" xr6:coauthVersionMax="37" xr10:uidLastSave="{00000000-0000-0000-0000-000000000000}"/>
  <bookViews>
    <workbookView xWindow="0" yWindow="0" windowWidth="23040" windowHeight="9060" xr2:uid="{00000000-000D-0000-FFFF-FFFF00000000}"/>
  </bookViews>
  <sheets>
    <sheet name="ЦВ" sheetId="1" r:id="rId1"/>
  </sheets>
  <calcPr calcId="179021"/>
</workbook>
</file>

<file path=xl/calcChain.xml><?xml version="1.0" encoding="utf-8"?>
<calcChain xmlns="http://schemas.openxmlformats.org/spreadsheetml/2006/main">
  <c r="C17" i="1" l="1"/>
  <c r="C16" i="1"/>
  <c r="C15" i="1"/>
  <c r="H13" i="1"/>
  <c r="G13" i="1"/>
  <c r="I13" i="1" l="1"/>
  <c r="F13" i="1"/>
  <c r="D13" i="1"/>
  <c r="E13" i="1" s="1"/>
  <c r="C9" i="1" l="1"/>
  <c r="D9" i="1"/>
  <c r="B9" i="1"/>
  <c r="E7" i="1"/>
  <c r="E8" i="1"/>
  <c r="E9" i="1" l="1"/>
</calcChain>
</file>

<file path=xl/sharedStrings.xml><?xml version="1.0" encoding="utf-8"?>
<sst xmlns="http://schemas.openxmlformats.org/spreadsheetml/2006/main" count="22" uniqueCount="22">
  <si>
    <t>Итого</t>
  </si>
  <si>
    <t>Наименование услуг по КП</t>
  </si>
  <si>
    <t>Рентабельность УК 10%, руб.</t>
  </si>
  <si>
    <t>Тариф, руб./м2</t>
  </si>
  <si>
    <t>Площадь жилая, м2</t>
  </si>
  <si>
    <t>Площадь нежилая, м2</t>
  </si>
  <si>
    <t>Площадь общая, м2</t>
  </si>
  <si>
    <t>Тюльпанов 2</t>
  </si>
  <si>
    <t>Тюльпанов 2/1</t>
  </si>
  <si>
    <t>Тюльпанов 2/2</t>
  </si>
  <si>
    <t xml:space="preserve">Стоимость по КП, руб. </t>
  </si>
  <si>
    <t>Установка шлагбаума</t>
  </si>
  <si>
    <t>Наименование поставщика</t>
  </si>
  <si>
    <t>ООО "Сайлекс"</t>
  </si>
  <si>
    <t>50% стоимости по КП для начисления в Целевом взносе, руб.</t>
  </si>
  <si>
    <t>Итого стоимость в ЦВ с рентабельностью, руб.</t>
  </si>
  <si>
    <t>Тариф на 2 месяца, руб./м2</t>
  </si>
  <si>
    <t>50% стоимости по КП за счет Инвестиций УК, руб.</t>
  </si>
  <si>
    <t>Приложение № 2.1 к материалам собрания - РАСЧЕТ ЦЕЛЕВОГО СБОРА НА РАБОТЫ ПО УСТАНОВКЕ ШЛАГБАУМА (ВКЛ. ИСПОЛЬЗУЕМЫЕ МАТЕРИАЛЫ)</t>
  </si>
  <si>
    <t>Сумма целевого взноса на 2 к.квартиру 55 кв.м</t>
  </si>
  <si>
    <t>Сумма целевого взноса на 3 к.квартиру 75 кв.м.</t>
  </si>
  <si>
    <t>Сумма целевого взноса на 1 к.квартиру 40 кв.м.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</si>
</sst>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₽&quot;"/>
  </numFmts>
  <fonts count="5" x14ac:knownFonts="1">
    <font>
      <sz val="11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4" fontId="1" fillId="0" borderId="1" xfId="0" applyNumberFormat="1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vertical="center"/>
    </xf>
    <xf numFmtId="4" fontId="2" fillId="0" borderId="8" xfId="0" applyNumberFormat="1" applyFont="1" applyBorder="1" applyAlignment="1">
      <alignment vertical="center"/>
    </xf>
    <xf numFmtId="4" fontId="2" fillId="0" borderId="9" xfId="0" applyNumberFormat="1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4" fontId="2" fillId="0" borderId="6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vertical="center" wrapText="1"/>
    </xf>
    <xf numFmtId="0" fontId="3" fillId="0" borderId="8" xfId="0" applyFont="1" applyBorder="1" applyAlignment="1">
      <alignment horizontal="center" vertical="center" wrapText="1"/>
    </xf>
    <xf numFmtId="3" fontId="3" fillId="0" borderId="8" xfId="0" applyNumberFormat="1" applyFont="1" applyBorder="1" applyAlignment="1">
      <alignment horizontal="center" vertical="center"/>
    </xf>
    <xf numFmtId="4" fontId="3" fillId="0" borderId="9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4" fontId="3" fillId="0" borderId="8" xfId="0" applyNumberFormat="1" applyFont="1" applyBorder="1" applyAlignment="1">
      <alignment horizontal="center" vertical="center"/>
    </xf>
    <xf numFmtId="0" fontId="2" fillId="0" borderId="0" xfId="0" applyFont="1" applyAlignment="1">
      <alignment horizontal="right" wrapText="1"/>
    </xf>
    <xf numFmtId="0" fontId="4" fillId="0" borderId="0" xfId="0" applyFont="1" applyAlignment="1">
      <alignment horizontal="right" wrapText="1"/>
    </xf>
    <xf numFmtId="0" fontId="1" fillId="0" borderId="11" xfId="0" applyFont="1" applyBorder="1"/>
    <xf numFmtId="164" fontId="2" fillId="0" borderId="10" xfId="0" applyNumberFormat="1" applyFont="1" applyBorder="1" applyAlignment="1">
      <alignment horizontal="center"/>
    </xf>
    <xf numFmtId="0" fontId="2" fillId="0" borderId="12" xfId="0" applyFont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7"/>
  <sheetViews>
    <sheetView tabSelected="1" zoomScale="90" zoomScaleNormal="90" workbookViewId="0">
      <selection activeCell="C17" sqref="C17"/>
    </sheetView>
  </sheetViews>
  <sheetFormatPr defaultRowHeight="12" x14ac:dyDescent="0.25"/>
  <cols>
    <col min="1" max="1" width="20.33203125" style="1" customWidth="1"/>
    <col min="2" max="2" width="22.6640625" style="1" customWidth="1"/>
    <col min="3" max="3" width="14" style="1" customWidth="1"/>
    <col min="4" max="4" width="17.21875" style="1" customWidth="1"/>
    <col min="5" max="5" width="17.33203125" style="1" customWidth="1"/>
    <col min="6" max="7" width="17.21875" style="1" customWidth="1"/>
    <col min="8" max="9" width="17.44140625" style="1" customWidth="1"/>
    <col min="10" max="16384" width="8.88671875" style="1"/>
  </cols>
  <sheetData>
    <row r="1" spans="1:9" x14ac:dyDescent="0.25">
      <c r="F1" s="22" t="s">
        <v>18</v>
      </c>
      <c r="G1" s="23"/>
      <c r="H1" s="23"/>
      <c r="I1" s="23"/>
    </row>
    <row r="2" spans="1:9" x14ac:dyDescent="0.25">
      <c r="F2" s="23"/>
      <c r="G2" s="23"/>
      <c r="H2" s="23"/>
      <c r="I2" s="23"/>
    </row>
    <row r="3" spans="1:9" x14ac:dyDescent="0.25">
      <c r="F3" s="23"/>
      <c r="G3" s="23"/>
      <c r="H3" s="23"/>
      <c r="I3" s="23"/>
    </row>
    <row r="6" spans="1:9" s="3" customFormat="1" ht="19.2" customHeight="1" x14ac:dyDescent="0.3">
      <c r="A6" s="5"/>
      <c r="B6" s="6" t="s">
        <v>7</v>
      </c>
      <c r="C6" s="6" t="s">
        <v>8</v>
      </c>
      <c r="D6" s="6" t="s">
        <v>9</v>
      </c>
      <c r="E6" s="11" t="s">
        <v>0</v>
      </c>
    </row>
    <row r="7" spans="1:9" s="2" customFormat="1" ht="19.2" customHeight="1" x14ac:dyDescent="0.3">
      <c r="A7" s="7" t="s">
        <v>4</v>
      </c>
      <c r="B7" s="4">
        <v>15583.8</v>
      </c>
      <c r="C7" s="4">
        <v>10822.7</v>
      </c>
      <c r="D7" s="4">
        <v>9749.7999999999993</v>
      </c>
      <c r="E7" s="12">
        <f t="shared" ref="E7:E8" si="0">SUM(B7:D7)</f>
        <v>36156.300000000003</v>
      </c>
    </row>
    <row r="8" spans="1:9" s="2" customFormat="1" ht="19.2" customHeight="1" x14ac:dyDescent="0.3">
      <c r="A8" s="7" t="s">
        <v>5</v>
      </c>
      <c r="B8" s="4">
        <v>1789.1</v>
      </c>
      <c r="C8" s="4"/>
      <c r="D8" s="4"/>
      <c r="E8" s="12">
        <f t="shared" si="0"/>
        <v>1789.1</v>
      </c>
    </row>
    <row r="9" spans="1:9" s="2" customFormat="1" ht="19.2" customHeight="1" x14ac:dyDescent="0.3">
      <c r="A9" s="10" t="s">
        <v>6</v>
      </c>
      <c r="B9" s="8">
        <f>SUM(B7:B8)</f>
        <v>17372.899999999998</v>
      </c>
      <c r="C9" s="8">
        <f t="shared" ref="C9:E9" si="1">SUM(C7:C8)</f>
        <v>10822.7</v>
      </c>
      <c r="D9" s="8">
        <f t="shared" si="1"/>
        <v>9749.7999999999993</v>
      </c>
      <c r="E9" s="9">
        <f t="shared" si="1"/>
        <v>37945.4</v>
      </c>
    </row>
    <row r="12" spans="1:9" s="13" customFormat="1" ht="60" customHeight="1" x14ac:dyDescent="0.3">
      <c r="A12" s="14" t="s">
        <v>1</v>
      </c>
      <c r="B12" s="15" t="s">
        <v>12</v>
      </c>
      <c r="C12" s="15" t="s">
        <v>10</v>
      </c>
      <c r="D12" s="15" t="s">
        <v>17</v>
      </c>
      <c r="E12" s="15" t="s">
        <v>14</v>
      </c>
      <c r="F12" s="15" t="s">
        <v>2</v>
      </c>
      <c r="G12" s="15" t="s">
        <v>15</v>
      </c>
      <c r="H12" s="15" t="s">
        <v>3</v>
      </c>
      <c r="I12" s="20" t="s">
        <v>16</v>
      </c>
    </row>
    <row r="13" spans="1:9" s="13" customFormat="1" ht="30" customHeight="1" x14ac:dyDescent="0.3">
      <c r="A13" s="16" t="s">
        <v>11</v>
      </c>
      <c r="B13" s="17" t="s">
        <v>13</v>
      </c>
      <c r="C13" s="18">
        <v>222010</v>
      </c>
      <c r="D13" s="18">
        <f>C13*50%</f>
        <v>111005</v>
      </c>
      <c r="E13" s="18">
        <f>C13-D13</f>
        <v>111005</v>
      </c>
      <c r="F13" s="18">
        <f>C13*10%</f>
        <v>22201</v>
      </c>
      <c r="G13" s="18">
        <f>E13+F13</f>
        <v>133206</v>
      </c>
      <c r="H13" s="21">
        <f>G13/E9</f>
        <v>3.5104650366052272</v>
      </c>
      <c r="I13" s="19">
        <f>H13/2</f>
        <v>1.7552325183026136</v>
      </c>
    </row>
    <row r="15" spans="1:9" x14ac:dyDescent="0.25">
      <c r="A15" s="24"/>
      <c r="B15" s="26" t="s">
        <v>21</v>
      </c>
      <c r="C15" s="25">
        <f>H13*45</f>
        <v>157.97092664723522</v>
      </c>
    </row>
    <row r="16" spans="1:9" x14ac:dyDescent="0.25">
      <c r="A16" s="24"/>
      <c r="B16" s="26" t="s">
        <v>19</v>
      </c>
      <c r="C16" s="25">
        <f>H13*55</f>
        <v>193.0755770132875</v>
      </c>
    </row>
    <row r="17" spans="1:3" x14ac:dyDescent="0.25">
      <c r="A17" s="24"/>
      <c r="B17" s="26" t="s">
        <v>20</v>
      </c>
      <c r="C17" s="25">
        <f>H13*75</f>
        <v>263.28487774539207</v>
      </c>
    </row>
  </sheetData>
  <mergeCells count="1">
    <mergeCell ref="F1:I3"/>
  </mergeCells>
  <pageMargins left="0.31496062992125984" right="0.11811023622047245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ЦВ</vt:lpstr>
    </vt:vector>
  </TitlesOfParts>
  <Company>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Сентякова Екатерина С.</dc:creator>
  <cp:lastModifiedBy>Лобанова Алена</cp:lastModifiedBy>
  <cp:lastPrinted>2023-02-16T13:31:52Z</cp:lastPrinted>
  <dcterms:created xsi:type="dcterms:W3CDTF">2021-02-16T11:30:45Z</dcterms:created>
  <dcterms:modified xsi:type="dcterms:W3CDTF">2023-02-16T14:16:09Z</dcterms:modified>
</cp:coreProperties>
</file>